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wardianhotels-my.sharepoint.com/personal/raguraman_edwardian_com/Documents/Ramco/Financial Analysis/2020/COVID measures/Resizing exercise/Stage 2/JSS scheme/"/>
    </mc:Choice>
  </mc:AlternateContent>
  <xr:revisionPtr revIDLastSave="0" documentId="8_{E1087609-B8E4-446D-9239-C5219F888104}" xr6:coauthVersionLast="45" xr6:coauthVersionMax="45" xr10:uidLastSave="{00000000-0000-0000-0000-000000000000}"/>
  <workbookProtection workbookAlgorithmName="SHA-512" workbookHashValue="Bj0wz9wRzoVFxyjZFM10bs++I6ZRQqmsf/pkplo7zhJ9FNJbAuN08ZqQGot7tHAGJJeAcgmB7+7QcooiWQzm2A==" workbookSaltValue="pqRMNhKQ9Z2lIJs+uZHT8Q==" workbookSpinCount="100000" lockStructure="1"/>
  <bookViews>
    <workbookView xWindow="28680" yWindow="-120" windowWidth="29040" windowHeight="17640" xr2:uid="{C06475E6-28E2-4215-B904-9FF56D3AD8CC}"/>
  </bookViews>
  <sheets>
    <sheet name="Sheet1" sheetId="1" r:id="rId1"/>
    <sheet name="Sheet2" sheetId="2" state="hidden" r:id="rId2"/>
  </sheets>
  <definedNames>
    <definedName name="Calculations" localSheetId="0">Sheet2!$B$6:$K$11</definedName>
    <definedName name="Co_cost">Sheet2!$I$7:$I$11</definedName>
    <definedName name="Company_contribution">Sheet2!$E$7:$E$11</definedName>
    <definedName name="Employers_NI">Sheet2!$G$7:$G$11</definedName>
    <definedName name="Govt_Top_up">Sheet2!$F$7:$F$11</definedName>
    <definedName name="No_of_days_worked_in_a_week">Sheet2!$C$7:$J$11</definedName>
    <definedName name="Revised_weekly_wage_as_per_JSS">Sheet2!$J$7:$J$11</definedName>
    <definedName name="Total_cost_to_business">Sheet2!$H$7:$H$11</definedName>
    <definedName name="unworked_hours">Sheet2!$D$7:$D$11</definedName>
    <definedName name="Worked_hours">Sheet2!$C$7:$C$11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C3" i="2"/>
  <c r="C4" i="2" s="1"/>
  <c r="C11" i="1"/>
  <c r="C10" i="1"/>
  <c r="C9" i="1"/>
  <c r="C8" i="1"/>
  <c r="C7" i="1"/>
  <c r="I3" i="2"/>
  <c r="C10" i="2" l="1"/>
  <c r="C9" i="2"/>
  <c r="C11" i="2"/>
  <c r="C8" i="2"/>
  <c r="J3" i="2"/>
  <c r="D3" i="2"/>
  <c r="D4" i="2"/>
  <c r="J4" i="2"/>
  <c r="C7" i="2"/>
  <c r="D10" i="2" l="1"/>
  <c r="D11" i="2"/>
  <c r="E11" i="2" s="1"/>
  <c r="D8" i="2"/>
  <c r="F8" i="2" s="1"/>
  <c r="D7" i="2"/>
  <c r="F7" i="2" s="1"/>
  <c r="D9" i="2"/>
  <c r="E9" i="2" s="1"/>
  <c r="E8" i="2" l="1"/>
  <c r="J8" i="2" s="1"/>
  <c r="F9" i="2"/>
  <c r="J9" i="2" s="1"/>
  <c r="E7" i="2"/>
  <c r="G7" i="2" s="1"/>
  <c r="F10" i="2"/>
  <c r="E10" i="2"/>
  <c r="F11" i="2"/>
  <c r="J11" i="2" s="1"/>
  <c r="G8" i="2" l="1"/>
  <c r="H8" i="2" s="1"/>
  <c r="I8" i="2" s="1"/>
  <c r="G9" i="2"/>
  <c r="H9" i="2" s="1"/>
  <c r="I9" i="2" s="1"/>
  <c r="J7" i="2"/>
  <c r="K11" i="2"/>
  <c r="K8" i="2"/>
  <c r="K9" i="2"/>
  <c r="G11" i="2"/>
  <c r="H11" i="2" s="1"/>
  <c r="I11" i="2" s="1"/>
  <c r="J10" i="2"/>
  <c r="G10" i="2"/>
  <c r="H7" i="2"/>
  <c r="I7" i="2" s="1"/>
  <c r="K7" i="2" l="1"/>
  <c r="D7" i="1" a="1"/>
  <c r="K10" i="2"/>
  <c r="H10" i="2"/>
  <c r="I10" i="2" s="1"/>
  <c r="D7" i="1" l="1"/>
  <c r="E7" i="1" s="1"/>
  <c r="E9" i="1"/>
  <c r="E8" i="1"/>
  <c r="E10" i="1"/>
  <c r="E11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<sst xmlns="http://schemas.openxmlformats.org/spreadsheetml/2006/main" count="18" uniqueCount="18">
  <si>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OT employee</t>
  </si>
  <si>
    <t>No of days worked in a week</t>
  </si>
  <si>
    <t>Worked hours</t>
  </si>
  <si>
    <t>unworked hours</t>
  </si>
  <si>
    <t>Company contribution</t>
  </si>
  <si>
    <t>Govt Top up</t>
  </si>
  <si>
    <t>Employers NI</t>
  </si>
  <si>
    <t>Total cost to business</t>
  </si>
  <si>
    <t>Co cost %</t>
  </si>
  <si>
    <t>%</t>
  </si>
  <si>
    <t>No. of days worked</t>
  </si>
  <si>
    <t>Original weekly wage</t>
  </si>
  <si>
    <t xml:space="preserve">Revised weekly wage as per JSS </t>
  </si>
  <si>
    <t>% of original earnings</t>
  </si>
  <si>
    <t xml:space="preserve">Your weekly wage as per new JSS </t>
  </si>
  <si>
    <r>
      <rPr>
        <b/>
        <u/>
        <sz val="11"/>
        <color theme="1"/>
        <rFont val="Calibri Light"/>
        <family val="2"/>
        <scheme val="major"/>
      </rPr>
      <t>Note:</t>
    </r>
    <r>
      <rPr>
        <sz val="11"/>
        <color theme="1"/>
        <rFont val="Calibri Light"/>
        <family val="2"/>
        <scheme val="major"/>
      </rPr>
      <t xml:space="preserve"> Above calculations are based on the annual salary and contracted hours provided by you</t>
    </r>
  </si>
  <si>
    <t>Enter your annual 
salary as on 19th 
March 2020</t>
  </si>
  <si>
    <t>Weekly contracted 
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</si>
</sst>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43" fontId="0" fillId="0" borderId="0" xfId="1" applyFont="1"/>
    <xf numFmtId="165" fontId="0" fillId="0" borderId="0" xfId="1" applyNumberFormat="1" applyFont="1"/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43" fontId="0" fillId="0" borderId="0" xfId="0" applyNumberFormat="1"/>
    <xf numFmtId="9" fontId="0" fillId="3" borderId="0" xfId="2" applyFont="1" applyFill="1"/>
    <xf numFmtId="165" fontId="0" fillId="3" borderId="0" xfId="0" applyNumberFormat="1" applyFill="1"/>
    <xf numFmtId="165" fontId="0" fillId="2" borderId="0" xfId="0" applyNumberFormat="1" applyFill="1"/>
    <xf numFmtId="9" fontId="0" fillId="2" borderId="0" xfId="2" applyNumberFormat="1" applyFont="1" applyFill="1"/>
    <xf numFmtId="0" fontId="3" fillId="0" borderId="0" xfId="0" applyFont="1"/>
    <xf numFmtId="0" fontId="3" fillId="5" borderId="4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43" fontId="3" fillId="0" borderId="0" xfId="0" applyNumberFormat="1" applyFont="1" applyProtection="1">
      <protection hidden="1"/>
    </xf>
    <xf numFmtId="165" fontId="3" fillId="5" borderId="4" xfId="1" applyNumberFormat="1" applyFont="1" applyFill="1" applyBorder="1" applyProtection="1">
      <protection hidden="1"/>
    </xf>
    <xf numFmtId="165" fontId="3" fillId="0" borderId="4" xfId="1" applyNumberFormat="1" applyFont="1" applyBorder="1" applyProtection="1">
      <protection hidden="1"/>
    </xf>
    <xf numFmtId="165" fontId="3" fillId="5" borderId="2" xfId="1" applyNumberFormat="1" applyFont="1" applyFill="1" applyBorder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5" fillId="4" borderId="4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horizontal="center" vertical="center" wrapText="1"/>
      <protection hidden="1"/>
    </xf>
    <xf numFmtId="9" fontId="3" fillId="5" borderId="3" xfId="2" applyNumberFormat="1" applyFont="1" applyFill="1" applyBorder="1" applyAlignment="1" applyProtection="1">
      <alignment horizontal="center"/>
      <protection hidden="1"/>
    </xf>
    <xf numFmtId="9" fontId="3" fillId="0" borderId="3" xfId="2" applyNumberFormat="1" applyFont="1" applyBorder="1" applyAlignment="1" applyProtection="1">
      <alignment horizontal="center"/>
      <protection hidden="1"/>
    </xf>
    <xf numFmtId="9" fontId="3" fillId="5" borderId="1" xfId="2" applyNumberFormat="1" applyFont="1" applyFill="1" applyBorder="1" applyAlignment="1" applyProtection="1">
      <alignment horizontal="center"/>
      <protection hidden="1"/>
    </xf>
    <xf numFmtId="165" fontId="4" fillId="6" borderId="0" xfId="1" applyNumberFormat="1" applyFont="1" applyFill="1" applyAlignment="1" applyProtection="1">
      <alignment vertical="center"/>
      <protection hidden="1"/>
    </xf>
    <xf numFmtId="165" fontId="4" fillId="6" borderId="0" xfId="1" applyNumberFormat="1" applyFont="1" applyFill="1" applyAlignment="1" applyProtection="1">
      <alignment horizontal="center" vertical="center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30AE-D292-465F-BD81-D2277523E25D}">
  <dimension ref="B2:E15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9.140625" style="12"/>
    <col min="2" max="2" width="16.85546875" style="12" customWidth="1"/>
    <col min="3" max="3" width="12.5703125" style="12" customWidth="1"/>
    <col min="4" max="4" width="13.140625" style="12" customWidth="1"/>
    <col min="5" max="5" width="14.28515625" style="12" customWidth="1"/>
    <col min="6" max="16384" width="9.140625" style="12"/>
  </cols>
  <sheetData>
    <row r="2" spans="2:5" ht="45" x14ac:dyDescent="0.25">
      <c r="B2" s="22" t="s">
        <v>16</v>
      </c>
      <c r="C2" s="28">
        <v>30000</v>
      </c>
      <c r="D2" s="16"/>
      <c r="E2" s="16"/>
    </row>
    <row r="3" spans="2:5" x14ac:dyDescent="0.25">
      <c r="B3" s="16"/>
      <c r="C3" s="17"/>
      <c r="D3" s="16"/>
      <c r="E3" s="16"/>
    </row>
    <row r="4" spans="2:5" ht="45" x14ac:dyDescent="0.25">
      <c r="B4" s="22" t="s">
        <v>17</v>
      </c>
      <c r="C4" s="29">
        <v>40</v>
      </c>
      <c r="D4" s="18" t="str">
        <f>+IF((C2/52/C4)&lt;8.73,"Please recheck the salary &amp; contracted hours","OK")</f>
        <v>OK</v>
      </c>
      <c r="E4" s="16"/>
    </row>
    <row r="5" spans="2:5" x14ac:dyDescent="0.25">
      <c r="B5" s="16"/>
      <c r="C5" s="16"/>
      <c r="D5" s="16"/>
      <c r="E5" s="16"/>
    </row>
    <row r="6" spans="2:5" ht="45" x14ac:dyDescent="0.25">
      <c r="B6" s="23" t="s">
        <v>10</v>
      </c>
      <c r="C6" s="23" t="s">
        <v>11</v>
      </c>
      <c r="D6" s="23" t="s">
        <v>14</v>
      </c>
      <c r="E6" s="24" t="s">
        <v>13</v>
      </c>
    </row>
    <row r="7" spans="2:5" x14ac:dyDescent="0.25">
      <c r="B7" s="13">
        <v>1</v>
      </c>
      <c r="C7" s="19">
        <f>+$C$2/52</f>
        <v>576.92307692307691</v>
      </c>
      <c r="D7" s="19" cm="1">
        <f t="array" ref="D7:D11">IF(D4="OK",Revised_weekly_wage_as_per_JSS,"")</f>
        <v>413</v>
      </c>
      <c r="E7" s="25">
        <f>+IFERROR(D7/C7,"-")</f>
        <v>0.71586666666666665</v>
      </c>
    </row>
    <row r="8" spans="2:5" x14ac:dyDescent="0.25">
      <c r="B8" s="14">
        <v>2</v>
      </c>
      <c r="C8" s="20">
        <f t="shared" ref="C8:C11" si="0">+$C$2/52</f>
        <v>576.92307692307691</v>
      </c>
      <c r="D8" s="20">
        <v>439</v>
      </c>
      <c r="E8" s="26">
        <f>+IFERROR(D8/C8,"-")</f>
        <v>0.76093333333333335</v>
      </c>
    </row>
    <row r="9" spans="2:5" x14ac:dyDescent="0.25">
      <c r="B9" s="13">
        <v>3</v>
      </c>
      <c r="C9" s="19">
        <f t="shared" si="0"/>
        <v>576.92307692307691</v>
      </c>
      <c r="D9" s="19">
        <v>466</v>
      </c>
      <c r="E9" s="25">
        <f>+IFERROR(D9/C9,"-")</f>
        <v>0.8077333333333333</v>
      </c>
    </row>
    <row r="10" spans="2:5" x14ac:dyDescent="0.25">
      <c r="B10" s="14">
        <v>4</v>
      </c>
      <c r="C10" s="20">
        <f t="shared" si="0"/>
        <v>576.92307692307691</v>
      </c>
      <c r="D10" s="20">
        <v>492</v>
      </c>
      <c r="E10" s="26">
        <f>+IFERROR(D10/C10,"-")</f>
        <v>0.8528</v>
      </c>
    </row>
    <row r="11" spans="2:5" x14ac:dyDescent="0.25">
      <c r="B11" s="15">
        <v>5</v>
      </c>
      <c r="C11" s="21">
        <f t="shared" si="0"/>
        <v>576.92307692307691</v>
      </c>
      <c r="D11" s="21">
        <v>519</v>
      </c>
      <c r="E11" s="27">
        <f>+IFERROR(D11/C11,"-")</f>
        <v>0.89960000000000007</v>
      </c>
    </row>
    <row r="12" spans="2:5" x14ac:dyDescent="0.25">
      <c r="B12" s="16"/>
      <c r="C12" s="16"/>
      <c r="D12" s="16"/>
      <c r="E12" s="16"/>
    </row>
    <row r="13" spans="2:5" x14ac:dyDescent="0.25">
      <c r="B13" s="16"/>
      <c r="C13" s="16"/>
      <c r="D13" s="16"/>
      <c r="E13" s="16"/>
    </row>
    <row r="14" spans="2:5" x14ac:dyDescent="0.25">
      <c r="B14" s="16" t="s">
        <v>15</v>
      </c>
      <c r="C14" s="16"/>
      <c r="D14" s="16"/>
      <c r="E14" s="16"/>
    </row>
    <row r="15" spans="2:5" x14ac:dyDescent="0.25">
      <c r="B15" s="16"/>
      <c r="C15" s="16"/>
      <c r="D15" s="16"/>
      <c r="E15" s="16"/>
    </row>
  </sheetData>
  <sheetProtection algorithmName="SHA-512" hashValue="2Xkkay/KwQxLjXAeJ3CF+HEs/Z1UBVLb+ygehUeDrDC10ZSjBlbhswOSscpiypsEWhWLr9gUsydiTKWQpEM7ow==" saltValue="zZ0+3PbbKATM7HX2AE1e4Q==" spinCount="100000" sheet="1" objects="1" scenarios="1"/>
  <protectedRanges>
    <protectedRange sqref="C2:C4" name="Range2"/>
  </protectedRanges>
  <dataValidations count="3">
    <dataValidation type="whole" operator="lessThan" allowBlank="1" showInputMessage="1" showErrorMessage="1" sqref="C2" xr:uid="{6C03B330-B7B8-459B-ACC6-EC9D9105F9C4}">
      <formula1>70000</formula1>
    </dataValidation>
    <dataValidation type="whole" operator="lessThan" allowBlank="1" showInputMessage="1" showErrorMessage="1" sqref="C4" xr:uid="{9A50AC47-0D85-44AF-A86E-38AABE7E70B2}">
      <formula1>51</formula1>
    </dataValidation>
    <dataValidation operator="greaterThanOrEqual" showErrorMessage="1" sqref="D4" xr:uid="{F5E3A643-2476-41C0-86A4-B4F82AD9E7EA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083F-CFC8-467B-ADAE-1D816885F732}">
  <dimension ref="B1:K11"/>
  <sheetViews>
    <sheetView workbookViewId="0">
      <selection activeCell="F5" sqref="F5"/>
    </sheetView>
  </sheetViews>
  <sheetFormatPr defaultRowHeight="15" x14ac:dyDescent="0.25"/>
  <cols>
    <col min="3" max="3" width="9.5703125" bestFit="1" customWidth="1"/>
    <col min="4" max="4" width="10.5703125" bestFit="1" customWidth="1"/>
    <col min="8" max="8" width="9.5703125" bestFit="1" customWidth="1"/>
    <col min="10" max="10" width="12" bestFit="1" customWidth="1"/>
  </cols>
  <sheetData>
    <row r="1" spans="2:11" x14ac:dyDescent="0.25">
      <c r="B1" s="3" t="s">
        <v>0</v>
      </c>
    </row>
    <row r="3" spans="2:11" x14ac:dyDescent="0.25">
      <c r="C3" s="2">
        <f>+Sheet1!C2</f>
        <v>30000</v>
      </c>
      <c r="D3" s="1">
        <f>+C3/52</f>
        <v>576.92307692307691</v>
      </c>
      <c r="H3">
        <v>37500</v>
      </c>
      <c r="I3">
        <f>+H3/52</f>
        <v>721.15384615384619</v>
      </c>
      <c r="J3">
        <f>+C3/52</f>
        <v>576.92307692307691</v>
      </c>
    </row>
    <row r="4" spans="2:11" x14ac:dyDescent="0.25">
      <c r="C4" s="2">
        <f>IF(C3&gt;40000,(C3-40000)*80%+36000,MAX(C3*90%,8.73*52*Sheet1!C4))</f>
        <v>27000</v>
      </c>
      <c r="D4" s="1">
        <f>+C4/52</f>
        <v>519.23076923076928</v>
      </c>
      <c r="J4">
        <f>+C4/52</f>
        <v>519.23076923076928</v>
      </c>
    </row>
    <row r="6" spans="2:11" ht="75" x14ac:dyDescent="0.25"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5" t="s">
        <v>8</v>
      </c>
      <c r="J6" s="6" t="s">
        <v>12</v>
      </c>
      <c r="K6" s="6" t="s">
        <v>9</v>
      </c>
    </row>
    <row r="7" spans="2:11" x14ac:dyDescent="0.25">
      <c r="B7">
        <v>1</v>
      </c>
      <c r="C7" s="1">
        <f>$C$4/52/5*B7</f>
        <v>103.84615384615385</v>
      </c>
      <c r="D7" s="7">
        <f>IF($C$3&gt;=37500,+$I$3-($H$3/52/5*B7),$D$3-($C$3/52/5*B7))</f>
        <v>461.53846153846155</v>
      </c>
      <c r="E7" s="1">
        <f>+D7*5%</f>
        <v>23.07692307692308</v>
      </c>
      <c r="F7" s="1">
        <f>+D7*62%</f>
        <v>286.15384615384613</v>
      </c>
      <c r="G7" s="7">
        <f>(C7+E7+F7)*0.1</f>
        <v>41.307692307692314</v>
      </c>
      <c r="H7" s="10">
        <f>ROUNDDOWN(C7+E7+G7,0)</f>
        <v>168</v>
      </c>
      <c r="I7" s="11">
        <f>+H7/$D$3</f>
        <v>0.29120000000000001</v>
      </c>
      <c r="J7" s="9">
        <f>ROUNDDOWN(C7+E7+F7,0)</f>
        <v>413</v>
      </c>
      <c r="K7" s="8">
        <f>+J7/$D$3</f>
        <v>0.71586666666666665</v>
      </c>
    </row>
    <row r="8" spans="2:11" x14ac:dyDescent="0.25">
      <c r="B8">
        <v>2</v>
      </c>
      <c r="C8" s="1">
        <f t="shared" ref="C8:C11" si="0">$C$4/52/5*B8</f>
        <v>207.69230769230771</v>
      </c>
      <c r="D8" s="7">
        <f t="shared" ref="D8:D11" si="1">IF($C$3&gt;=37500,+$I$3-($H$3/52/5*B8),$D$3-($C$3/52/5*B8))</f>
        <v>346.15384615384613</v>
      </c>
      <c r="E8" s="1">
        <f t="shared" ref="E8:E11" si="2">+D8*5%</f>
        <v>17.307692307692307</v>
      </c>
      <c r="F8" s="1">
        <f t="shared" ref="F8:F11" si="3">+D8*62%</f>
        <v>214.61538461538461</v>
      </c>
      <c r="G8" s="7">
        <f>(C8+E8+F8)*0.1</f>
        <v>43.961538461538467</v>
      </c>
      <c r="H8" s="10">
        <f t="shared" ref="H8:H11" si="4">ROUNDDOWN(C8+E8+G8,0)</f>
        <v>268</v>
      </c>
      <c r="I8" s="11">
        <f t="shared" ref="I8:I11" si="5">+H8/$D$3</f>
        <v>0.46453333333333335</v>
      </c>
      <c r="J8" s="9">
        <f t="shared" ref="J8:J11" si="6">ROUNDDOWN(C8+E8+F8,0)</f>
        <v>439</v>
      </c>
      <c r="K8" s="8">
        <f t="shared" ref="K8:K11" si="7">+J8/$D$3</f>
        <v>0.76093333333333335</v>
      </c>
    </row>
    <row r="9" spans="2:11" x14ac:dyDescent="0.25">
      <c r="B9">
        <v>3</v>
      </c>
      <c r="C9" s="1">
        <f t="shared" si="0"/>
        <v>311.53846153846155</v>
      </c>
      <c r="D9" s="7">
        <f t="shared" si="1"/>
        <v>230.76923076923072</v>
      </c>
      <c r="E9" s="1">
        <f t="shared" si="2"/>
        <v>11.538461538461537</v>
      </c>
      <c r="F9" s="1">
        <f t="shared" si="3"/>
        <v>143.07692307692304</v>
      </c>
      <c r="G9" s="7">
        <f>(C9+E9+F9)*0.1</f>
        <v>46.615384615384613</v>
      </c>
      <c r="H9" s="10">
        <f t="shared" si="4"/>
        <v>369</v>
      </c>
      <c r="I9" s="11">
        <f t="shared" si="5"/>
        <v>0.63960000000000006</v>
      </c>
      <c r="J9" s="9">
        <f t="shared" si="6"/>
        <v>466</v>
      </c>
      <c r="K9" s="8">
        <f t="shared" si="7"/>
        <v>0.8077333333333333</v>
      </c>
    </row>
    <row r="10" spans="2:11" x14ac:dyDescent="0.25">
      <c r="B10">
        <v>4</v>
      </c>
      <c r="C10" s="1">
        <f t="shared" si="0"/>
        <v>415.38461538461542</v>
      </c>
      <c r="D10" s="7">
        <f t="shared" si="1"/>
        <v>115.38461538461536</v>
      </c>
      <c r="E10" s="1">
        <f t="shared" si="2"/>
        <v>5.7692307692307683</v>
      </c>
      <c r="F10" s="1">
        <f t="shared" si="3"/>
        <v>71.538461538461519</v>
      </c>
      <c r="G10" s="7">
        <f>(C10+E10+F10)*0.1</f>
        <v>49.269230769230774</v>
      </c>
      <c r="H10" s="10">
        <f t="shared" si="4"/>
        <v>470</v>
      </c>
      <c r="I10" s="11">
        <f t="shared" si="5"/>
        <v>0.81466666666666665</v>
      </c>
      <c r="J10" s="9">
        <f t="shared" si="6"/>
        <v>492</v>
      </c>
      <c r="K10" s="8">
        <f t="shared" si="7"/>
        <v>0.8528</v>
      </c>
    </row>
    <row r="11" spans="2:11" x14ac:dyDescent="0.25">
      <c r="B11">
        <v>5</v>
      </c>
      <c r="C11" s="1">
        <f t="shared" si="0"/>
        <v>519.23076923076928</v>
      </c>
      <c r="D11" s="7">
        <f t="shared" si="1"/>
        <v>0</v>
      </c>
      <c r="E11" s="1">
        <f t="shared" si="2"/>
        <v>0</v>
      </c>
      <c r="F11" s="1">
        <f t="shared" si="3"/>
        <v>0</v>
      </c>
      <c r="G11" s="7">
        <f>(C11+E11+F11)*0.1</f>
        <v>51.923076923076934</v>
      </c>
      <c r="H11" s="10">
        <f t="shared" si="4"/>
        <v>571</v>
      </c>
      <c r="I11" s="11">
        <f t="shared" si="5"/>
        <v>0.98973333333333335</v>
      </c>
      <c r="J11" s="9">
        <f t="shared" si="6"/>
        <v>519</v>
      </c>
      <c r="K11" s="8">
        <f t="shared" si="7"/>
        <v>0.89960000000000007</v>
      </c>
    </row>
  </sheetData>
  <sheetProtection algorithmName="SHA-512" hashValue="4kcXad1G/KBlsjT8ey3EFqqq2ArwdAJPbbmRNOedNGJyUn7K+EcdHKsMcHM734jBiVT3Z97fmMzykUCf0Vb18w==" saltValue="Ezlg2p8cNgCE6KuGOvzv/w==" spinCount="100000" sheet="1" objects="1" scenarios="1"/>
  <dataConsolidate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7C25F1F537249992835FDE3CEDE5B" ma:contentTypeVersion="12" ma:contentTypeDescription="Create a new document." ma:contentTypeScope="" ma:versionID="ef2d435ffea592af5d410ab3ac1e81e1">
  <xsd:schema xmlns:xsd="http://www.w3.org/2001/XMLSchema" xmlns:xs="http://www.w3.org/2001/XMLSchema" xmlns:p="http://schemas.microsoft.com/office/2006/metadata/properties" xmlns:ns3="6c5f54ee-219c-4a06-9b22-6ed7c6783f82" xmlns:ns4="4f41df96-45ec-48b5-a6bd-f4f67b7d4e84" targetNamespace="http://schemas.microsoft.com/office/2006/metadata/properties" ma:root="true" ma:fieldsID="1d347f37ffa13afc6dcb627495dd0da4" ns3:_="" ns4:_="">
    <xsd:import namespace="6c5f54ee-219c-4a06-9b22-6ed7c6783f82"/>
    <xsd:import namespace="4f41df96-45ec-48b5-a6bd-f4f67b7d4e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f54ee-219c-4a06-9b22-6ed7c6783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1df96-45ec-48b5-a6bd-f4f67b7d4e8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882C80-DD15-4F5A-9A38-BAE6D690A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5f54ee-219c-4a06-9b22-6ed7c6783f82"/>
    <ds:schemaRef ds:uri="4f41df96-45ec-48b5-a6bd-f4f67b7d4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4EABED-4C16-4ED4-AA62-770B98CD9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CC1193-2954-40A0-BC0C-EEFC015D5AF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Sheet1</vt:lpstr>
      <vt:lpstr>Sheet2</vt:lpstr>
      <vt:lpstr>Sheet1!Calculations</vt:lpstr>
      <vt:lpstr>Co_cost</vt:lpstr>
      <vt:lpstr>Company_contribution</vt:lpstr>
      <vt:lpstr>Employers_NI</vt:lpstr>
      <vt:lpstr>Govt_Top_up</vt:lpstr>
      <vt:lpstr>No_of_days_worked_in_a_week</vt:lpstr>
      <vt:lpstr>Revised_weekly_wage_as_per_JSS</vt:lpstr>
      <vt:lpstr>Total_cost_to_business</vt:lpstr>
      <vt:lpstr>unworked_hours</vt:lpstr>
      <vt:lpstr>Worked_hours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SRINIVASAN, RAGURAMAN</dc:creator>
  <cp:lastModifiedBy>SRINIVASAN, RAGURAMAN</cp:lastModifiedBy>
  <dcterms:created xsi:type="dcterms:W3CDTF">2020-10-28T14:23:04Z</dcterms:created>
  <dcterms:modified xsi:type="dcterms:W3CDTF">2020-10-28T17:18:47Z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0x010100C887C25F1F537249992835FDE3CEDE5B</vt:lpwstr>
  </property>
</Properties>
</file>